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f\Documents\NorthernArc\"/>
    </mc:Choice>
  </mc:AlternateContent>
  <xr:revisionPtr revIDLastSave="0" documentId="13_ncr:1_{32596CBD-A57D-4A57-B1C5-D8125FAC8513}" xr6:coauthVersionLast="45" xr6:coauthVersionMax="45" xr10:uidLastSave="{00000000-0000-0000-0000-000000000000}"/>
  <bookViews>
    <workbookView xWindow="-120" yWindow="-120" windowWidth="20730" windowHeight="11160" activeTab="1" xr2:uid="{BD9D9ED6-8C00-432B-8741-A7DDC4224AC2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C17" i="2"/>
  <c r="C19" i="2"/>
  <c r="G19" i="2" s="1"/>
  <c r="G18" i="2"/>
  <c r="C18" i="2"/>
  <c r="C14" i="2"/>
  <c r="G14" i="2" s="1"/>
  <c r="G13" i="2"/>
  <c r="C13" i="2"/>
  <c r="G12" i="2"/>
  <c r="C12" i="2"/>
  <c r="G11" i="2"/>
  <c r="C11" i="2"/>
  <c r="C10" i="2"/>
  <c r="G10" i="2" s="1"/>
  <c r="C9" i="2"/>
  <c r="G9" i="2" s="1"/>
  <c r="C8" i="2"/>
  <c r="G8" i="2" s="1"/>
  <c r="C7" i="2"/>
  <c r="G7" i="2" s="1"/>
  <c r="L21" i="1"/>
  <c r="M21" i="1" s="1"/>
  <c r="H20" i="1"/>
  <c r="C24" i="1"/>
  <c r="E21" i="1"/>
  <c r="C18" i="1"/>
  <c r="C17" i="1"/>
  <c r="C13" i="1"/>
  <c r="C11" i="1"/>
  <c r="C3" i="1" l="1"/>
  <c r="E3" i="1" s="1"/>
  <c r="J13" i="1" l="1"/>
  <c r="H13" i="1"/>
  <c r="H10" i="1"/>
  <c r="J10" i="1" s="1"/>
  <c r="K5" i="1"/>
  <c r="H5" i="1"/>
  <c r="H6" i="1" s="1"/>
  <c r="H4" i="1"/>
  <c r="C4" i="1" l="1"/>
  <c r="C5" i="1" s="1"/>
  <c r="A1" i="1"/>
</calcChain>
</file>

<file path=xl/sharedStrings.xml><?xml version="1.0" encoding="utf-8"?>
<sst xmlns="http://schemas.openxmlformats.org/spreadsheetml/2006/main" count="40" uniqueCount="28">
  <si>
    <t>From</t>
  </si>
  <si>
    <t>to</t>
  </si>
  <si>
    <t>Interest</t>
  </si>
  <si>
    <t>Principal</t>
  </si>
  <si>
    <t>Duration</t>
  </si>
  <si>
    <t>Days</t>
  </si>
  <si>
    <t>match</t>
  </si>
  <si>
    <t>non match</t>
  </si>
  <si>
    <t>Non match</t>
  </si>
  <si>
    <t>Day</t>
  </si>
  <si>
    <t>Sunday</t>
  </si>
  <si>
    <t>Wed</t>
  </si>
  <si>
    <t>Tue</t>
  </si>
  <si>
    <t>Status</t>
  </si>
  <si>
    <t>Mon</t>
  </si>
  <si>
    <t>Thu</t>
  </si>
  <si>
    <t>Sat</t>
  </si>
  <si>
    <t>Fri</t>
  </si>
  <si>
    <t xml:space="preserve">Loan Principal </t>
  </si>
  <si>
    <t>Interest /year</t>
  </si>
  <si>
    <t>Method</t>
  </si>
  <si>
    <t>Declining</t>
  </si>
  <si>
    <t>Model</t>
  </si>
  <si>
    <t>30/360</t>
  </si>
  <si>
    <t>Manual Formula</t>
  </si>
  <si>
    <t xml:space="preserve">Formula </t>
  </si>
  <si>
    <t>Interest  = Principal*Interestrate*Duration/360</t>
  </si>
  <si>
    <t>Fineract/Mifos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</si>
</sst>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₹&quot;\ #,##0.00;[Red]&quot;₹&quot;\ \-#,##0.00"/>
  </numFmts>
  <fonts count="4">
    <font>
      <sz val="11"/>
      <color theme="1"/>
      <name val="Calibri"/>
      <family val="2"/>
      <scheme val="minor"/>
    </font>
    <font>
      <sz val="11"/>
      <color rgb="FF666F73"/>
      <name val="Helvetica Neue"/>
      <charset val="1"/>
    </font>
    <font>
      <sz val="10"/>
      <color rgb="FF666F73"/>
      <name val="Arial"/>
      <family val="2"/>
    </font>
    <font>
      <sz val="11"/>
      <color rgb="FF666F7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8" fontId="0" fillId="0" borderId="0" xfId="0" applyNumberFormat="1"/>
    <xf numFmtId="9" fontId="0" fillId="0" borderId="0" xfId="0" applyNumberFormat="1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15" fontId="0" fillId="0" borderId="0" xfId="0" applyNumberFormat="1"/>
    <xf numFmtId="4" fontId="3" fillId="2" borderId="1" xfId="0" applyNumberFormat="1" applyFont="1" applyFill="1" applyBorder="1" applyAlignment="1">
      <alignment vertical="top" wrapText="1"/>
    </xf>
    <xf numFmtId="4" fontId="3" fillId="0" borderId="0" xfId="0" applyNumberFormat="1" applyFont="1"/>
    <xf numFmtId="0" fontId="0" fillId="0" borderId="2" xfId="0" applyBorder="1"/>
    <xf numFmtId="15" fontId="0" fillId="0" borderId="2" xfId="0" applyNumberFormat="1" applyBorder="1"/>
    <xf numFmtId="9" fontId="0" fillId="0" borderId="2" xfId="0" applyNumberFormat="1" applyBorder="1"/>
    <xf numFmtId="4" fontId="2" fillId="0" borderId="2" xfId="0" applyNumberFormat="1" applyFont="1" applyBorder="1"/>
    <xf numFmtId="4" fontId="2" fillId="3" borderId="2" xfId="0" applyNumberFormat="1" applyFont="1" applyFill="1" applyBorder="1" applyAlignment="1">
      <alignment vertical="top" wrapText="1"/>
    </xf>
    <xf numFmtId="0" fontId="2" fillId="0" borderId="2" xfId="0" applyFont="1" applyBorder="1"/>
    <xf numFmtId="14" fontId="0" fillId="0" borderId="2" xfId="0" applyNumberFormat="1" applyBorder="1"/>
    <xf numFmtId="4" fontId="2" fillId="2" borderId="2" xfId="0" applyNumberFormat="1" applyFont="1" applyFill="1" applyBorder="1" applyAlignment="1">
      <alignment vertical="top" wrapText="1"/>
    </xf>
    <xf numFmtId="0" fontId="0" fillId="4" borderId="2" xfId="0" applyFill="1" applyBorder="1"/>
    <xf numFmtId="0" fontId="0" fillId="5" borderId="2" xfId="0" applyFill="1" applyBorder="1"/>
    <xf numFmtId="9" fontId="0" fillId="5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E551E-53F2-4C26-9EF7-7F667D7C8E9A}">
  <dimension ref="A1:M24"/>
  <sheetViews>
    <sheetView topLeftCell="A5" workbookViewId="0">
      <selection activeCell="M22" sqref="M22"/>
    </sheetView>
  </sheetViews>
  <sheetFormatPr defaultRowHeight="15"/>
  <cols>
    <col min="1" max="1" width="10.42578125" bestFit="1" customWidth="1"/>
    <col min="2" max="2" width="30.42578125" customWidth="1"/>
    <col min="7" max="7" width="14.7109375" customWidth="1"/>
    <col min="8" max="8" width="12.7109375" customWidth="1"/>
    <col min="11" max="11" width="10.140625" bestFit="1" customWidth="1"/>
    <col min="13" max="13" width="11" bestFit="1" customWidth="1"/>
  </cols>
  <sheetData>
    <row r="1" spans="1:12">
      <c r="A1" s="1">
        <f>PMT(10%/12,12,100000)</f>
        <v>-8791.5887230009594</v>
      </c>
      <c r="B1" s="4">
        <v>100000</v>
      </c>
    </row>
    <row r="2" spans="1:12">
      <c r="B2" s="2">
        <v>0.1</v>
      </c>
      <c r="G2" s="4">
        <v>84000.278000000006</v>
      </c>
    </row>
    <row r="3" spans="1:12">
      <c r="B3">
        <v>360</v>
      </c>
      <c r="C3">
        <f>B1*B2/B3</f>
        <v>27.777777777777779</v>
      </c>
      <c r="E3">
        <f>C3*54</f>
        <v>1500</v>
      </c>
      <c r="G3" s="2">
        <v>0.1</v>
      </c>
    </row>
    <row r="4" spans="1:12">
      <c r="B4" s="3">
        <v>44185</v>
      </c>
      <c r="C4">
        <f>DAYS360(B4,B5)</f>
        <v>54</v>
      </c>
      <c r="G4">
        <v>12</v>
      </c>
      <c r="H4">
        <f>G2*G3/12</f>
        <v>700.00231666666684</v>
      </c>
      <c r="J4" s="5">
        <v>669.42</v>
      </c>
    </row>
    <row r="5" spans="1:12">
      <c r="B5" s="3">
        <v>44241</v>
      </c>
      <c r="C5">
        <f>B1*B2*C4/360</f>
        <v>1500</v>
      </c>
      <c r="G5" s="3">
        <v>44185</v>
      </c>
      <c r="H5">
        <f>DAYS360(G5,G6)</f>
        <v>56</v>
      </c>
      <c r="J5" s="5">
        <v>669.42</v>
      </c>
      <c r="K5">
        <f>J5+J4</f>
        <v>1338.84</v>
      </c>
    </row>
    <row r="6" spans="1:12">
      <c r="G6" s="3">
        <v>44243</v>
      </c>
      <c r="H6">
        <f>G2*G3*H5/360</f>
        <v>1306.6709911111113</v>
      </c>
    </row>
    <row r="8" spans="1:12">
      <c r="G8">
        <v>100000</v>
      </c>
      <c r="L8">
        <v>110000</v>
      </c>
    </row>
    <row r="9" spans="1:12">
      <c r="B9" s="6">
        <v>76464.797999999995</v>
      </c>
      <c r="G9" s="2">
        <v>0.1</v>
      </c>
    </row>
    <row r="10" spans="1:12">
      <c r="B10" s="2">
        <v>0.1</v>
      </c>
      <c r="G10">
        <v>30</v>
      </c>
      <c r="H10">
        <f>G8*G9/G10</f>
        <v>333.33333333333331</v>
      </c>
      <c r="J10">
        <f>G10*H10</f>
        <v>10000</v>
      </c>
    </row>
    <row r="11" spans="1:12">
      <c r="B11" s="7">
        <v>44241</v>
      </c>
      <c r="C11">
        <f>DAYS360(B11,B12)</f>
        <v>60</v>
      </c>
      <c r="G11">
        <v>100000</v>
      </c>
    </row>
    <row r="12" spans="1:12">
      <c r="B12" s="7">
        <v>44300</v>
      </c>
      <c r="G12" s="2">
        <v>0.1</v>
      </c>
    </row>
    <row r="13" spans="1:12">
      <c r="C13">
        <f>B9*B10*C11/360</f>
        <v>1274.4132999999999</v>
      </c>
      <c r="G13">
        <v>24</v>
      </c>
      <c r="H13">
        <f>G11*G12/G13</f>
        <v>416.66666666666669</v>
      </c>
      <c r="J13">
        <f>H13+H10</f>
        <v>750</v>
      </c>
    </row>
    <row r="15" spans="1:12">
      <c r="B15" s="6">
        <v>84000.278000000006</v>
      </c>
    </row>
    <row r="16" spans="1:12">
      <c r="B16" s="2">
        <v>0.1</v>
      </c>
    </row>
    <row r="17" spans="2:13">
      <c r="B17" s="7">
        <v>44185</v>
      </c>
      <c r="C17">
        <f>DAYS360(B17,B18)</f>
        <v>54</v>
      </c>
    </row>
    <row r="18" spans="2:13">
      <c r="B18" s="7">
        <v>44241</v>
      </c>
      <c r="C18">
        <f>B15*B16*C17/360</f>
        <v>1260.0041700000004</v>
      </c>
    </row>
    <row r="19" spans="2:13" ht="15.75" thickBot="1"/>
    <row r="20" spans="2:13">
      <c r="G20" s="8">
        <v>44056.483</v>
      </c>
      <c r="H20">
        <f>B21*B22*30/360</f>
        <v>436.83043333333336</v>
      </c>
      <c r="M20" s="9">
        <v>76464.797999999995</v>
      </c>
    </row>
    <row r="21" spans="2:13">
      <c r="B21" s="6">
        <v>52419.652000000002</v>
      </c>
      <c r="E21">
        <f>46/360</f>
        <v>0.12777777777777777</v>
      </c>
      <c r="K21" s="7">
        <v>44241</v>
      </c>
      <c r="L21">
        <f>DAYS360(K21,K22)</f>
        <v>76</v>
      </c>
      <c r="M21">
        <f>M20*10%*L21/360</f>
        <v>1614.2568466666667</v>
      </c>
    </row>
    <row r="22" spans="2:13">
      <c r="B22" s="2">
        <v>0.1</v>
      </c>
      <c r="K22" s="7">
        <v>44316</v>
      </c>
    </row>
    <row r="23" spans="2:13">
      <c r="B23" s="7">
        <v>44361</v>
      </c>
      <c r="C23">
        <v>46</v>
      </c>
    </row>
    <row r="24" spans="2:13">
      <c r="B24" s="7">
        <v>44407</v>
      </c>
      <c r="C24">
        <f>B21*B22*E21</f>
        <v>669.80666444444444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F377-FD6F-4D22-8729-3CCCCDF12D42}">
  <dimension ref="A2:J19"/>
  <sheetViews>
    <sheetView tabSelected="1" workbookViewId="0">
      <selection activeCell="G2" sqref="G2"/>
    </sheetView>
  </sheetViews>
  <sheetFormatPr defaultRowHeight="15"/>
  <cols>
    <col min="1" max="1" width="13.85546875" bestFit="1" customWidth="1"/>
    <col min="2" max="2" width="10.140625" bestFit="1" customWidth="1"/>
    <col min="6" max="6" width="10.140625" bestFit="1" customWidth="1"/>
    <col min="7" max="7" width="15.42578125" bestFit="1" customWidth="1"/>
    <col min="8" max="8" width="21.140625" bestFit="1" customWidth="1"/>
    <col min="9" max="9" width="10.5703125" bestFit="1" customWidth="1"/>
    <col min="13" max="13" width="10" bestFit="1" customWidth="1"/>
  </cols>
  <sheetData>
    <row r="2" spans="1:10">
      <c r="A2" s="19" t="s">
        <v>18</v>
      </c>
      <c r="B2" s="19">
        <v>100000</v>
      </c>
    </row>
    <row r="3" spans="1:10">
      <c r="A3" s="19" t="s">
        <v>19</v>
      </c>
      <c r="B3" s="20">
        <v>0.1</v>
      </c>
      <c r="F3" t="s">
        <v>25</v>
      </c>
    </row>
    <row r="4" spans="1:10">
      <c r="A4" s="19" t="s">
        <v>22</v>
      </c>
      <c r="B4" s="20" t="s">
        <v>21</v>
      </c>
      <c r="F4" t="s">
        <v>26</v>
      </c>
    </row>
    <row r="5" spans="1:10">
      <c r="A5" s="19" t="s">
        <v>20</v>
      </c>
      <c r="B5" s="19" t="s">
        <v>23</v>
      </c>
    </row>
    <row r="6" spans="1:10">
      <c r="A6" s="18" t="s">
        <v>0</v>
      </c>
      <c r="B6" s="18" t="s">
        <v>1</v>
      </c>
      <c r="C6" s="18" t="s">
        <v>4</v>
      </c>
      <c r="D6" s="18" t="s">
        <v>5</v>
      </c>
      <c r="E6" s="18" t="s">
        <v>2</v>
      </c>
      <c r="F6" s="18" t="s">
        <v>3</v>
      </c>
      <c r="G6" s="18" t="s">
        <v>24</v>
      </c>
      <c r="H6" s="18" t="s">
        <v>27</v>
      </c>
      <c r="I6" s="18" t="s">
        <v>13</v>
      </c>
      <c r="J6" s="18" t="s">
        <v>9</v>
      </c>
    </row>
    <row r="7" spans="1:10">
      <c r="A7" s="11">
        <v>44187</v>
      </c>
      <c r="B7" s="11">
        <v>44269</v>
      </c>
      <c r="C7" s="10">
        <f>DAYS360(A7,B7)</f>
        <v>82</v>
      </c>
      <c r="D7" s="10">
        <v>360</v>
      </c>
      <c r="E7" s="12">
        <v>0.1</v>
      </c>
      <c r="F7" s="13">
        <v>84000.278000000006</v>
      </c>
      <c r="G7" s="10">
        <f>F7*E7*C7/D7</f>
        <v>1913.3396655555559</v>
      </c>
      <c r="H7" s="13">
        <v>1900.0060000000001</v>
      </c>
      <c r="I7" s="10" t="s">
        <v>7</v>
      </c>
      <c r="J7" s="10" t="s">
        <v>10</v>
      </c>
    </row>
    <row r="8" spans="1:10">
      <c r="A8" s="11">
        <v>44300</v>
      </c>
      <c r="B8" s="11">
        <v>44361</v>
      </c>
      <c r="C8" s="10">
        <f>DAYS360(A8,B8)</f>
        <v>60</v>
      </c>
      <c r="D8" s="10">
        <v>360</v>
      </c>
      <c r="E8" s="12">
        <v>0.1</v>
      </c>
      <c r="F8" s="13">
        <v>68942.785999999993</v>
      </c>
      <c r="G8" s="10">
        <f>F8*E8*C8/D8</f>
        <v>1149.0464333333332</v>
      </c>
      <c r="H8" s="13">
        <v>1149.046</v>
      </c>
      <c r="I8" s="10" t="s">
        <v>6</v>
      </c>
      <c r="J8" s="10" t="s">
        <v>14</v>
      </c>
    </row>
    <row r="9" spans="1:10">
      <c r="A9" s="11">
        <v>44391</v>
      </c>
      <c r="B9" s="11">
        <v>44433</v>
      </c>
      <c r="C9" s="10">
        <f>DAYS360(A9,B9)</f>
        <v>41</v>
      </c>
      <c r="D9" s="10">
        <v>360</v>
      </c>
      <c r="E9" s="12">
        <v>0.1</v>
      </c>
      <c r="F9" s="14">
        <v>53002.597999999998</v>
      </c>
      <c r="G9" s="10">
        <f>F9*E9*C9/D9</f>
        <v>603.64069944444441</v>
      </c>
      <c r="H9" s="15">
        <v>598.41600000000005</v>
      </c>
      <c r="I9" s="10" t="s">
        <v>8</v>
      </c>
      <c r="J9" s="10" t="s">
        <v>11</v>
      </c>
    </row>
    <row r="10" spans="1:10">
      <c r="A10" s="11">
        <v>44433</v>
      </c>
      <c r="B10" s="11">
        <v>44479</v>
      </c>
      <c r="C10" s="10">
        <f>DAYS360(A10,B10)</f>
        <v>45</v>
      </c>
      <c r="D10" s="10">
        <v>360</v>
      </c>
      <c r="E10" s="12">
        <v>0.1</v>
      </c>
      <c r="F10" s="13">
        <v>44801.014999999999</v>
      </c>
      <c r="G10" s="10">
        <f>F10*E10*C10/D10</f>
        <v>560.01268749999997</v>
      </c>
      <c r="H10" s="15">
        <v>560.01300000000003</v>
      </c>
      <c r="I10" s="10" t="s">
        <v>6</v>
      </c>
      <c r="J10" s="10" t="s">
        <v>10</v>
      </c>
    </row>
    <row r="11" spans="1:10">
      <c r="A11" s="16">
        <v>44479</v>
      </c>
      <c r="B11" s="11">
        <v>44525</v>
      </c>
      <c r="C11" s="10">
        <f>DAYS360(A11,B11)</f>
        <v>45</v>
      </c>
      <c r="D11" s="10">
        <v>360</v>
      </c>
      <c r="E11" s="12">
        <v>0.1</v>
      </c>
      <c r="F11" s="13">
        <v>36561.027000000002</v>
      </c>
      <c r="G11" s="10">
        <f>F11*E11*C11/D11</f>
        <v>457.01283750000005</v>
      </c>
      <c r="H11" s="15">
        <v>457.01299999999998</v>
      </c>
      <c r="I11" s="10" t="s">
        <v>6</v>
      </c>
      <c r="J11" s="10" t="s">
        <v>15</v>
      </c>
    </row>
    <row r="12" spans="1:10">
      <c r="A12" s="11">
        <v>44525</v>
      </c>
      <c r="B12" s="11">
        <v>44558</v>
      </c>
      <c r="C12" s="10">
        <f>DAYS360(A12,B12)</f>
        <v>33</v>
      </c>
      <c r="D12" s="10">
        <v>360</v>
      </c>
      <c r="E12" s="12">
        <v>0.1</v>
      </c>
      <c r="F12" s="17">
        <v>28218.04</v>
      </c>
      <c r="G12" s="10">
        <f>F12*E12*C12/D12</f>
        <v>258.66536666666667</v>
      </c>
      <c r="H12" s="15">
        <v>257.90699999999998</v>
      </c>
      <c r="I12" s="10" t="s">
        <v>7</v>
      </c>
      <c r="J12" s="10" t="s">
        <v>12</v>
      </c>
    </row>
    <row r="13" spans="1:10">
      <c r="A13" s="11">
        <v>44558</v>
      </c>
      <c r="B13" s="11">
        <v>44600</v>
      </c>
      <c r="C13" s="10">
        <f>DAYS360(A13,B13)</f>
        <v>40</v>
      </c>
      <c r="D13" s="10">
        <v>360</v>
      </c>
      <c r="E13" s="12">
        <v>0.1</v>
      </c>
      <c r="F13" s="13">
        <v>19675.947</v>
      </c>
      <c r="G13" s="10">
        <f>F13*E13*C13/D13</f>
        <v>218.62163333333334</v>
      </c>
      <c r="H13" s="15">
        <v>222.148</v>
      </c>
      <c r="I13" s="10" t="s">
        <v>7</v>
      </c>
      <c r="J13" s="10" t="s">
        <v>12</v>
      </c>
    </row>
    <row r="14" spans="1:10">
      <c r="A14" s="11">
        <v>44600</v>
      </c>
      <c r="B14" s="11">
        <v>44674</v>
      </c>
      <c r="C14" s="10">
        <f>DAYS360(A14,B14)</f>
        <v>75</v>
      </c>
      <c r="D14" s="10">
        <v>360</v>
      </c>
      <c r="E14" s="12">
        <v>0.1</v>
      </c>
      <c r="F14" s="13">
        <v>11098.094999999999</v>
      </c>
      <c r="G14" s="10">
        <f>F14*E14*C14/D14</f>
        <v>231.21031250000001</v>
      </c>
      <c r="H14" s="15">
        <v>231.21</v>
      </c>
      <c r="I14" s="10" t="s">
        <v>6</v>
      </c>
      <c r="J14" s="10" t="s">
        <v>16</v>
      </c>
    </row>
    <row r="15" spans="1:10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0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>
      <c r="A17" s="11">
        <v>44241</v>
      </c>
      <c r="B17" s="11">
        <v>44316</v>
      </c>
      <c r="C17" s="10">
        <f>DAYS360(A17,B17)</f>
        <v>76</v>
      </c>
      <c r="D17" s="10">
        <v>360</v>
      </c>
      <c r="E17" s="12">
        <v>0.1</v>
      </c>
      <c r="F17" s="13">
        <v>76464.797999999995</v>
      </c>
      <c r="G17" s="10">
        <f>F17*E17*C17/D17</f>
        <v>1614.2568466666667</v>
      </c>
      <c r="H17" s="13">
        <v>1614.2570000000001</v>
      </c>
      <c r="I17" s="10" t="s">
        <v>6</v>
      </c>
      <c r="J17" s="10" t="s">
        <v>17</v>
      </c>
    </row>
    <row r="18" spans="1:10">
      <c r="A18" s="11">
        <v>44346</v>
      </c>
      <c r="B18" s="11">
        <v>44397</v>
      </c>
      <c r="C18" s="10">
        <f>DAYS360(A18,B18)</f>
        <v>50</v>
      </c>
      <c r="D18" s="10">
        <v>360</v>
      </c>
      <c r="E18" s="12">
        <v>0.1</v>
      </c>
      <c r="F18" s="13">
        <v>61056.38</v>
      </c>
      <c r="G18" s="10">
        <f>F18*E18*C18/D18</f>
        <v>848.00527777777779</v>
      </c>
      <c r="H18" s="10">
        <v>848.005</v>
      </c>
      <c r="I18" s="10" t="s">
        <v>6</v>
      </c>
      <c r="J18" s="10" t="s">
        <v>12</v>
      </c>
    </row>
    <row r="19" spans="1:10">
      <c r="A19" s="11">
        <v>44397</v>
      </c>
      <c r="B19" s="11">
        <v>44464</v>
      </c>
      <c r="C19" s="10">
        <f>DAYS360(A19,B19)</f>
        <v>65</v>
      </c>
      <c r="D19" s="10">
        <v>360</v>
      </c>
      <c r="E19" s="12">
        <v>0.1</v>
      </c>
      <c r="F19" s="13">
        <v>53104.385999999999</v>
      </c>
      <c r="G19" s="10">
        <f>F19*E19*C19/D19</f>
        <v>958.8291916666667</v>
      </c>
      <c r="H19" s="15">
        <v>958.82899999999995</v>
      </c>
      <c r="I19" s="10" t="s">
        <v>6</v>
      </c>
      <c r="J19" s="10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Jenil Sheth | Northernarc Capital</dc:creator>
  <cp:keywords/>
  <dc:description/>
  <cp:lastModifiedBy>Saifudeen Khan</cp:lastModifiedBy>
  <cp:revision/>
  <dcterms:created xsi:type="dcterms:W3CDTF">2020-10-20T05:59:44Z</dcterms:created>
  <dcterms:modified xsi:type="dcterms:W3CDTF">2020-10-22T09:55:28Z</dcterms:modified>
  <cp:category/>
  <cp:contentStatus/>
</cp:coreProperties>
</file>